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480" activeTab="0"/>
  </bookViews>
  <sheets>
    <sheet name="пр.3 к пояснит. (полная) (2)" sheetId="1" r:id="rId1"/>
  </sheets>
  <definedNames>
    <definedName name="_xlnm.Print_Area" localSheetId="0">'пр.3 к пояснит. (полная) (2)'!$A$1:$L$43</definedName>
  </definedNames>
  <calcPr fullCalcOnLoad="1"/>
</workbook>
</file>

<file path=xl/sharedStrings.xml><?xml version="1.0" encoding="utf-8"?>
<sst xmlns="http://schemas.openxmlformats.org/spreadsheetml/2006/main" count="77" uniqueCount="74">
  <si>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</si>
  <si>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</si>
  <si>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</si>
  <si>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</si>
  <si>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Государственная пошлина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</si>
  <si>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</si>
  <si>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</si>
  <si>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Субвенции от других бюджетов бюджетной системы РФ</t>
  </si>
  <si>
    <t>Иные межбюджетные трансферты</t>
  </si>
  <si>
    <t>Всего доходов</t>
  </si>
  <si>
    <t>Налоги на имущество</t>
  </si>
  <si>
    <t xml:space="preserve">Безвозмездные поступления </t>
  </si>
  <si>
    <t>Налоговые и неналоговые доходы</t>
  </si>
  <si>
    <t>100 00000 00 0000 000</t>
  </si>
  <si>
    <t>1 01 02000 01 0000 110</t>
  </si>
  <si>
    <t>1 01 00000 00 0000 000</t>
  </si>
  <si>
    <t>1 03 00000 00 0000 000</t>
  </si>
  <si>
    <t>1 05 00000 00 0000 000</t>
  </si>
  <si>
    <t>1 06 00000 00 0000 000</t>
  </si>
  <si>
    <t>1 08 00000 00 0000 000</t>
  </si>
  <si>
    <t>1 16 00000 00 0000 000</t>
  </si>
  <si>
    <t>2 00 00000 00 0000 000</t>
  </si>
  <si>
    <t>2 02 00000 00 0000 000</t>
  </si>
  <si>
    <t>1 03 02000 01 0000 110</t>
  </si>
  <si>
    <t>Акцизы по подакцизным товарам (продукци), производимым на территории Российской Федерации</t>
  </si>
  <si>
    <t>1 06 06000 00 0000 110</t>
  </si>
  <si>
    <t>Земельный налог</t>
  </si>
  <si>
    <t>1 05 01000 00 0000 110</t>
  </si>
  <si>
    <t>Налог, взимаемый в связи с применением упрощенной системы налогообложения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</si>
  <si>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</si>
  <si>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к пояснительной записке</t>
  </si>
  <si>
    <t>Код группы, подгруппы и статьи классификации доходов</t>
  </si>
  <si>
    <t>Прогноз доходов бюджета,                               тыс. рублей</t>
  </si>
  <si>
    <t>2019 год</t>
  </si>
  <si>
    <t>2020 год</t>
  </si>
  <si>
    <t>Темпы роста,                      в %</t>
  </si>
  <si>
    <t>2020 к 2019</t>
  </si>
  <si>
    <t>Наименование показателя</t>
  </si>
  <si>
    <t xml:space="preserve">Возврат остатков субсидий, субвенций и иных межбюджетных трансфертов, имеющих целевое назначение прошлых лет </t>
  </si>
  <si>
    <t>Отклонение                                         ( +, -)</t>
  </si>
  <si>
    <t>Приложение  3</t>
  </si>
  <si>
    <t>Оценка поступления доходов в 2018 году</t>
  </si>
  <si>
    <t>2021 год</t>
  </si>
  <si>
    <t>2019 к оценке  2018</t>
  </si>
  <si>
    <t>2021 к 2020</t>
  </si>
  <si>
    <t>Налоговые доходы</t>
  </si>
  <si>
    <t>Неналоговые доходы:</t>
  </si>
  <si>
    <t>2 02 15001 05 0000 150</t>
  </si>
  <si>
    <t>2 02 20000 00 0000 150</t>
  </si>
  <si>
    <t>2 02 20077 05 0000 150</t>
  </si>
  <si>
    <t>2 02 30000 00 0000 150</t>
  </si>
  <si>
    <t>2 02 40000 00 0000 150</t>
  </si>
  <si>
    <t>2 02 49999 05 0000 150</t>
  </si>
  <si>
    <t xml:space="preserve">     Доходы  бюджета сельского поселения на 2019 год и плановый период 2020 и 2021 годов                                                                                                                                                                                                                                в разрезе группам, подгруппам и статьям классификации доходов бюджета                                             </t>
  </si>
  <si>
    <t>Прочие межбюджетные трансферты, передаваемые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</si>
  <si>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</si>
  <si>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РФ</t>
  </si>
  <si>
    <t>2 02 29999 10 0000 150</t>
  </si>
  <si>
    <t>Прочие субсидии бюджетам сельских поселений</t>
  </si>
  <si>
    <t>Субсидии бюджетам сельских поселений</t>
  </si>
  <si>
    <t>2 02 35118 10 0000 150</t>
  </si>
  <si>
    <t>Субвенции бюджетам сельских поселений на осуществление первичного воинсского учета, на территориях где отстутствуют военные комиссариаты</t>
  </si>
  <si>
    <t>Дотации бюджетам сельских поселений на выравнивание бюджетной обеспеченности</t>
  </si>
  <si>
    <t>2 07  05000 10 0000 180</t>
  </si>
  <si>
    <t>Прочие безвозмездные поступления в бюджеты сельских поселений</t>
  </si>
  <si>
    <t>1 06 01000 00 0000 110</t>
  </si>
  <si>
    <t>Налог на имущество физических лиц</t>
  </si>
  <si>
    <t>Транспортный налог</t>
  </si>
  <si>
    <t>1 06 04000 02 0000 110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</si>
  <si>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</si>
  <si>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1 08 04000 01 0000 110</t>
  </si>
  <si>
    <t>1 17 00000 00 0000 000</t>
  </si>
  <si>
    <t>Прочие неналоговые доходы</t>
  </si>
  <si>
    <t>2 19 60010 10 0000 150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</si>
</sst>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justify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Fill="1" applyAlignment="1">
      <alignment horizontal="left" vertical="top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/>
    </xf>
    <xf numFmtId="169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SheetLayoutView="100" zoomScalePageLayoutView="0" workbookViewId="0" topLeftCell="A1">
      <selection activeCell="H36" sqref="H36"/>
    </sheetView>
  </sheetViews>
  <sheetFormatPr defaultColWidth="9.00390625" defaultRowHeight="12.75"/>
  <cols>
    <col min="1" max="1" width="26.25390625" style="0" customWidth="1"/>
    <col min="2" max="2" width="41.75390625" style="0" customWidth="1"/>
    <col min="3" max="3" width="15.25390625" style="0" customWidth="1"/>
    <col min="4" max="4" width="13.375" style="0" customWidth="1"/>
    <col min="5" max="5" width="13.625" style="0" customWidth="1"/>
    <col min="6" max="6" width="13.00390625" style="0" customWidth="1"/>
    <col min="7" max="9" width="9.125" style="0" customWidth="1"/>
    <col min="10" max="10" width="17.125" style="0" customWidth="1"/>
    <col min="11" max="11" width="11.375" style="0" customWidth="1"/>
    <col min="12" max="12" width="11.25390625" style="0" customWidth="1"/>
    <col min="14" max="14" width="10.25390625" style="0" customWidth="1"/>
    <col min="15" max="15" width="10.625" style="0" customWidth="1"/>
  </cols>
  <sheetData>
    <row r="1" spans="2:12" ht="16.5">
      <c r="B1" s="52"/>
      <c r="C1" s="52"/>
      <c r="D1" s="52"/>
      <c r="E1" s="52"/>
      <c r="F1" s="52"/>
      <c r="K1" s="52" t="s">
        <v>40</v>
      </c>
      <c r="L1" s="52"/>
    </row>
    <row r="2" spans="1:12" ht="13.5" customHeight="1">
      <c r="A2" s="1"/>
      <c r="B2" s="52"/>
      <c r="C2" s="52"/>
      <c r="D2" s="52"/>
      <c r="E2" s="52"/>
      <c r="F2" s="52"/>
      <c r="I2" s="52" t="s">
        <v>30</v>
      </c>
      <c r="J2" s="53"/>
      <c r="K2" s="53"/>
      <c r="L2" s="53"/>
    </row>
    <row r="3" spans="1:12" ht="54.75" customHeight="1">
      <c r="A3" s="40" t="s">
        <v>53</v>
      </c>
      <c r="B3" s="40"/>
      <c r="C3" s="40"/>
      <c r="D3" s="40"/>
      <c r="E3" s="41"/>
      <c r="F3" s="41"/>
      <c r="G3" s="41"/>
      <c r="H3" s="41"/>
      <c r="I3" s="41"/>
      <c r="J3" s="41"/>
      <c r="K3" s="41"/>
      <c r="L3" s="41"/>
    </row>
    <row r="4" spans="1:12" ht="19.5" customHeight="1">
      <c r="A4" s="1"/>
      <c r="B4" s="2"/>
      <c r="C4" s="38"/>
      <c r="D4" s="38"/>
      <c r="E4" s="38"/>
      <c r="F4" s="38"/>
      <c r="K4" s="42"/>
      <c r="L4" s="43"/>
    </row>
    <row r="5" spans="1:12" ht="51" customHeight="1">
      <c r="A5" s="44" t="s">
        <v>31</v>
      </c>
      <c r="B5" s="46" t="s">
        <v>37</v>
      </c>
      <c r="C5" s="48" t="s">
        <v>41</v>
      </c>
      <c r="D5" s="50" t="s">
        <v>32</v>
      </c>
      <c r="E5" s="51"/>
      <c r="F5" s="51"/>
      <c r="G5" s="50" t="s">
        <v>35</v>
      </c>
      <c r="H5" s="51"/>
      <c r="I5" s="51"/>
      <c r="J5" s="50" t="s">
        <v>39</v>
      </c>
      <c r="K5" s="51"/>
      <c r="L5" s="51"/>
    </row>
    <row r="6" spans="1:12" ht="63" customHeight="1">
      <c r="A6" s="45"/>
      <c r="B6" s="47"/>
      <c r="C6" s="49"/>
      <c r="D6" s="14" t="s">
        <v>33</v>
      </c>
      <c r="E6" s="13" t="s">
        <v>34</v>
      </c>
      <c r="F6" s="13" t="s">
        <v>42</v>
      </c>
      <c r="G6" s="14" t="s">
        <v>43</v>
      </c>
      <c r="H6" s="14" t="s">
        <v>36</v>
      </c>
      <c r="I6" s="14" t="s">
        <v>44</v>
      </c>
      <c r="J6" s="14" t="s">
        <v>43</v>
      </c>
      <c r="K6" s="14" t="s">
        <v>36</v>
      </c>
      <c r="L6" s="14" t="s">
        <v>44</v>
      </c>
    </row>
    <row r="7" spans="1:12" ht="22.5" customHeight="1">
      <c r="A7" s="7">
        <v>1</v>
      </c>
      <c r="B7" s="8">
        <v>2</v>
      </c>
      <c r="C7" s="8">
        <v>3</v>
      </c>
      <c r="D7" s="7">
        <v>4</v>
      </c>
      <c r="E7" s="10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</row>
    <row r="8" spans="1:15" ht="20.25" customHeight="1">
      <c r="A8" s="4" t="s">
        <v>13</v>
      </c>
      <c r="B8" s="26" t="s">
        <v>12</v>
      </c>
      <c r="C8" s="17">
        <f>C10+C12+C14+C16+C20+C22</f>
        <v>4632.72</v>
      </c>
      <c r="D8" s="17">
        <f>D10+D12+D14+D16+D20+D22</f>
        <v>4475.4400000000005</v>
      </c>
      <c r="E8" s="17">
        <f>E10+E12+E14+E16+E20+E22</f>
        <v>4475.4400000000005</v>
      </c>
      <c r="F8" s="17">
        <f>F10+F12+F14+F16+F20+F22</f>
        <v>4475.4400000000005</v>
      </c>
      <c r="G8" s="32">
        <f aca="true" t="shared" si="0" ref="G8:I9">D8/C8%</f>
        <v>96.60501821823897</v>
      </c>
      <c r="H8" s="32">
        <f t="shared" si="0"/>
        <v>100</v>
      </c>
      <c r="I8" s="32">
        <f t="shared" si="0"/>
        <v>100</v>
      </c>
      <c r="J8" s="54">
        <f>J10+J12+J14+J16+J20+J23+J24</f>
        <v>-157.27999999999992</v>
      </c>
      <c r="K8" s="18">
        <f>K10+K12+K14+K16+K20+K23</f>
        <v>0</v>
      </c>
      <c r="L8" s="18">
        <f>L10+L12+L14+L16+L20+L23</f>
        <v>0</v>
      </c>
      <c r="M8" s="36"/>
      <c r="N8" s="36"/>
      <c r="O8" s="36"/>
    </row>
    <row r="9" spans="1:15" ht="20.25" customHeight="1">
      <c r="A9" s="4"/>
      <c r="B9" s="26" t="s">
        <v>45</v>
      </c>
      <c r="C9" s="17">
        <f>C10+C12+C14+C16+C20</f>
        <v>4617.92</v>
      </c>
      <c r="D9" s="17">
        <f>D10+D12+D14+D16+D20</f>
        <v>4464.4400000000005</v>
      </c>
      <c r="E9" s="17">
        <f>E10+E12+E14+E16+E20</f>
        <v>4464.4400000000005</v>
      </c>
      <c r="F9" s="17">
        <f>F10+F12+F14+F16+F20</f>
        <v>4464.4400000000005</v>
      </c>
      <c r="G9" s="32">
        <f t="shared" si="0"/>
        <v>96.67642575012127</v>
      </c>
      <c r="H9" s="32">
        <f t="shared" si="0"/>
        <v>100</v>
      </c>
      <c r="I9" s="32">
        <f t="shared" si="0"/>
        <v>100</v>
      </c>
      <c r="J9" s="33">
        <f aca="true" t="shared" si="1" ref="J9:L11">D9-C9</f>
        <v>-153.47999999999956</v>
      </c>
      <c r="K9" s="33">
        <f t="shared" si="1"/>
        <v>0</v>
      </c>
      <c r="L9" s="33">
        <f t="shared" si="1"/>
        <v>0</v>
      </c>
      <c r="M9" s="36"/>
      <c r="N9" s="36"/>
      <c r="O9" s="36"/>
    </row>
    <row r="10" spans="1:12" ht="18" customHeight="1">
      <c r="A10" s="4" t="s">
        <v>15</v>
      </c>
      <c r="B10" s="26" t="s">
        <v>0</v>
      </c>
      <c r="C10" s="17">
        <f>C11</f>
        <v>580</v>
      </c>
      <c r="D10" s="18">
        <f>D11</f>
        <v>600</v>
      </c>
      <c r="E10" s="18">
        <f>E11</f>
        <v>600</v>
      </c>
      <c r="F10" s="19">
        <f>F11</f>
        <v>600</v>
      </c>
      <c r="G10" s="32">
        <f aca="true" t="shared" si="2" ref="G10:I38">D10/C10%</f>
        <v>103.44827586206897</v>
      </c>
      <c r="H10" s="32">
        <f t="shared" si="2"/>
        <v>100</v>
      </c>
      <c r="I10" s="32">
        <f t="shared" si="2"/>
        <v>100</v>
      </c>
      <c r="J10" s="33">
        <f t="shared" si="1"/>
        <v>20</v>
      </c>
      <c r="K10" s="33">
        <f t="shared" si="1"/>
        <v>0</v>
      </c>
      <c r="L10" s="33">
        <f t="shared" si="1"/>
        <v>0</v>
      </c>
    </row>
    <row r="11" spans="1:12" s="15" customFormat="1" ht="15" customHeight="1">
      <c r="A11" s="5" t="s">
        <v>14</v>
      </c>
      <c r="B11" s="27" t="s">
        <v>1</v>
      </c>
      <c r="C11" s="20">
        <v>580</v>
      </c>
      <c r="D11" s="21">
        <v>600</v>
      </c>
      <c r="E11" s="21">
        <v>600</v>
      </c>
      <c r="F11" s="22">
        <v>600</v>
      </c>
      <c r="G11" s="34">
        <f t="shared" si="2"/>
        <v>103.44827586206897</v>
      </c>
      <c r="H11" s="34">
        <f t="shared" si="2"/>
        <v>100</v>
      </c>
      <c r="I11" s="34">
        <f t="shared" si="2"/>
        <v>100</v>
      </c>
      <c r="J11" s="35">
        <f t="shared" si="1"/>
        <v>20</v>
      </c>
      <c r="K11" s="35">
        <f t="shared" si="1"/>
        <v>0</v>
      </c>
      <c r="L11" s="35">
        <f t="shared" si="1"/>
        <v>0</v>
      </c>
    </row>
    <row r="12" spans="1:12" s="3" customFormat="1" ht="30.75" customHeight="1">
      <c r="A12" s="4" t="s">
        <v>16</v>
      </c>
      <c r="B12" s="28" t="s">
        <v>2</v>
      </c>
      <c r="C12" s="17">
        <f>C13</f>
        <v>677.92</v>
      </c>
      <c r="D12" s="18">
        <f>D13</f>
        <v>724.44</v>
      </c>
      <c r="E12" s="18">
        <f>E13</f>
        <v>724.44</v>
      </c>
      <c r="F12" s="19">
        <f>F13</f>
        <v>724.44</v>
      </c>
      <c r="G12" s="32">
        <f t="shared" si="2"/>
        <v>106.86216662733068</v>
      </c>
      <c r="H12" s="32">
        <f t="shared" si="2"/>
        <v>100</v>
      </c>
      <c r="I12" s="32">
        <f t="shared" si="2"/>
        <v>100</v>
      </c>
      <c r="J12" s="33">
        <f>J13</f>
        <v>46.520000000000095</v>
      </c>
      <c r="K12" s="33">
        <f>K13</f>
        <v>0</v>
      </c>
      <c r="L12" s="33">
        <f>L13</f>
        <v>0</v>
      </c>
    </row>
    <row r="13" spans="1:12" s="15" customFormat="1" ht="47.25" customHeight="1">
      <c r="A13" s="5" t="s">
        <v>23</v>
      </c>
      <c r="B13" s="29" t="s">
        <v>24</v>
      </c>
      <c r="C13" s="23">
        <v>677.92</v>
      </c>
      <c r="D13" s="21">
        <v>724.44</v>
      </c>
      <c r="E13" s="21">
        <v>724.44</v>
      </c>
      <c r="F13" s="22">
        <v>724.44</v>
      </c>
      <c r="G13" s="34">
        <f t="shared" si="2"/>
        <v>106.86216662733068</v>
      </c>
      <c r="H13" s="34">
        <f t="shared" si="2"/>
        <v>100</v>
      </c>
      <c r="I13" s="34">
        <f t="shared" si="2"/>
        <v>100</v>
      </c>
      <c r="J13" s="35">
        <f>D13-C13</f>
        <v>46.520000000000095</v>
      </c>
      <c r="K13" s="35">
        <f>E13-D13</f>
        <v>0</v>
      </c>
      <c r="L13" s="35">
        <f>F13-E13</f>
        <v>0</v>
      </c>
    </row>
    <row r="14" spans="1:12" ht="19.5" customHeight="1">
      <c r="A14" s="4" t="s">
        <v>17</v>
      </c>
      <c r="B14" s="26" t="s">
        <v>3</v>
      </c>
      <c r="C14" s="17">
        <f>C15</f>
        <v>1100</v>
      </c>
      <c r="D14" s="17">
        <f>D15</f>
        <v>1300</v>
      </c>
      <c r="E14" s="17">
        <f>E15</f>
        <v>1300</v>
      </c>
      <c r="F14" s="19">
        <f>F15</f>
        <v>1300</v>
      </c>
      <c r="G14" s="32">
        <f t="shared" si="2"/>
        <v>118.18181818181819</v>
      </c>
      <c r="H14" s="32">
        <f t="shared" si="2"/>
        <v>100</v>
      </c>
      <c r="I14" s="32">
        <f t="shared" si="2"/>
        <v>100</v>
      </c>
      <c r="J14" s="33">
        <f>J15</f>
        <v>200</v>
      </c>
      <c r="K14" s="33">
        <f>K15</f>
        <v>0</v>
      </c>
      <c r="L14" s="33">
        <f>L15</f>
        <v>0</v>
      </c>
    </row>
    <row r="15" spans="1:12" ht="31.5" customHeight="1">
      <c r="A15" s="5" t="s">
        <v>27</v>
      </c>
      <c r="B15" s="27" t="s">
        <v>28</v>
      </c>
      <c r="C15" s="20">
        <v>1100</v>
      </c>
      <c r="D15" s="21">
        <v>1300</v>
      </c>
      <c r="E15" s="21">
        <v>1300</v>
      </c>
      <c r="F15" s="22">
        <v>1300</v>
      </c>
      <c r="G15" s="34">
        <f t="shared" si="2"/>
        <v>118.18181818181819</v>
      </c>
      <c r="H15" s="34">
        <f t="shared" si="2"/>
        <v>100</v>
      </c>
      <c r="I15" s="34">
        <f t="shared" si="2"/>
        <v>100</v>
      </c>
      <c r="J15" s="35">
        <f>D15-C15</f>
        <v>200</v>
      </c>
      <c r="K15" s="35">
        <f>E15-D15</f>
        <v>0</v>
      </c>
      <c r="L15" s="35">
        <f>F15-E15</f>
        <v>0</v>
      </c>
    </row>
    <row r="16" spans="1:12" ht="22.5" customHeight="1">
      <c r="A16" s="4" t="s">
        <v>18</v>
      </c>
      <c r="B16" s="28" t="s">
        <v>10</v>
      </c>
      <c r="C16" s="17">
        <f>C17+C18+C19</f>
        <v>2230</v>
      </c>
      <c r="D16" s="17">
        <f>D17+D18+D19</f>
        <v>1820</v>
      </c>
      <c r="E16" s="17">
        <f>E17+E18+E19</f>
        <v>1820</v>
      </c>
      <c r="F16" s="17">
        <f>F17+F18+F19</f>
        <v>1820</v>
      </c>
      <c r="G16" s="32">
        <f t="shared" si="2"/>
        <v>81.61434977578475</v>
      </c>
      <c r="H16" s="32">
        <f t="shared" si="2"/>
        <v>100</v>
      </c>
      <c r="I16" s="32">
        <f t="shared" si="2"/>
        <v>100</v>
      </c>
      <c r="J16" s="33">
        <f>J17+J18+J19</f>
        <v>-410</v>
      </c>
      <c r="K16" s="33">
        <f>K19</f>
        <v>0</v>
      </c>
      <c r="L16" s="33">
        <f>L19</f>
        <v>0</v>
      </c>
    </row>
    <row r="17" spans="1:12" ht="22.5" customHeight="1">
      <c r="A17" s="5" t="s">
        <v>65</v>
      </c>
      <c r="B17" s="29" t="s">
        <v>66</v>
      </c>
      <c r="C17" s="20">
        <v>370</v>
      </c>
      <c r="D17" s="21">
        <v>200</v>
      </c>
      <c r="E17" s="21">
        <v>200</v>
      </c>
      <c r="F17" s="22">
        <v>200</v>
      </c>
      <c r="G17" s="32">
        <f t="shared" si="2"/>
        <v>54.05405405405405</v>
      </c>
      <c r="H17" s="32">
        <f t="shared" si="2"/>
        <v>100</v>
      </c>
      <c r="I17" s="32">
        <f t="shared" si="2"/>
        <v>100</v>
      </c>
      <c r="J17" s="35">
        <f>D17-C17</f>
        <v>-170</v>
      </c>
      <c r="K17" s="35">
        <f>E17-D17</f>
        <v>0</v>
      </c>
      <c r="L17" s="35">
        <f>F17-E17</f>
        <v>0</v>
      </c>
    </row>
    <row r="18" spans="1:12" ht="22.5" customHeight="1">
      <c r="A18" s="5" t="s">
        <v>68</v>
      </c>
      <c r="B18" s="29" t="s">
        <v>67</v>
      </c>
      <c r="C18" s="20">
        <v>1110</v>
      </c>
      <c r="D18" s="21">
        <v>1120</v>
      </c>
      <c r="E18" s="21">
        <v>1120</v>
      </c>
      <c r="F18" s="22">
        <v>1120</v>
      </c>
      <c r="G18" s="32">
        <f t="shared" si="2"/>
        <v>100.90090090090091</v>
      </c>
      <c r="H18" s="32">
        <f t="shared" si="2"/>
        <v>100</v>
      </c>
      <c r="I18" s="32">
        <f t="shared" si="2"/>
        <v>100</v>
      </c>
      <c r="J18" s="35">
        <f>D18-C18</f>
        <v>10</v>
      </c>
      <c r="K18" s="35">
        <f>E18-D18</f>
        <v>0</v>
      </c>
      <c r="L18" s="35">
        <f>F18-E18</f>
        <v>0</v>
      </c>
    </row>
    <row r="19" spans="1:12" ht="25.5" customHeight="1">
      <c r="A19" s="5" t="s">
        <v>25</v>
      </c>
      <c r="B19" s="29" t="s">
        <v>26</v>
      </c>
      <c r="C19" s="23">
        <v>750</v>
      </c>
      <c r="D19" s="21">
        <v>500</v>
      </c>
      <c r="E19" s="21">
        <v>500</v>
      </c>
      <c r="F19" s="22">
        <v>500</v>
      </c>
      <c r="G19" s="34">
        <f t="shared" si="2"/>
        <v>66.66666666666667</v>
      </c>
      <c r="H19" s="34">
        <f t="shared" si="2"/>
        <v>100</v>
      </c>
      <c r="I19" s="34">
        <f t="shared" si="2"/>
        <v>100</v>
      </c>
      <c r="J19" s="35">
        <f>D19-C19</f>
        <v>-250</v>
      </c>
      <c r="K19" s="35">
        <f>E19-D19</f>
        <v>0</v>
      </c>
      <c r="L19" s="35">
        <f>F19-E19</f>
        <v>0</v>
      </c>
    </row>
    <row r="20" spans="1:12" ht="17.25" customHeight="1">
      <c r="A20" s="4" t="s">
        <v>19</v>
      </c>
      <c r="B20" s="26" t="s">
        <v>4</v>
      </c>
      <c r="C20" s="17">
        <f>SUM(C21:C21)</f>
        <v>30</v>
      </c>
      <c r="D20" s="18">
        <f>D21</f>
        <v>20</v>
      </c>
      <c r="E20" s="18">
        <f>E21</f>
        <v>20</v>
      </c>
      <c r="F20" s="18">
        <f>F21</f>
        <v>20</v>
      </c>
      <c r="G20" s="32">
        <f t="shared" si="2"/>
        <v>66.66666666666667</v>
      </c>
      <c r="H20" s="32">
        <f t="shared" si="2"/>
        <v>100</v>
      </c>
      <c r="I20" s="32">
        <f t="shared" si="2"/>
        <v>100</v>
      </c>
      <c r="J20" s="33">
        <f>J21</f>
        <v>-10</v>
      </c>
      <c r="K20" s="33">
        <f>K21</f>
        <v>0</v>
      </c>
      <c r="L20" s="33">
        <f>L21</f>
        <v>0</v>
      </c>
    </row>
    <row r="21" spans="1:12" ht="63" customHeight="1">
      <c r="A21" s="5" t="s">
        <v>70</v>
      </c>
      <c r="B21" s="29" t="s">
        <v>69</v>
      </c>
      <c r="C21" s="23">
        <v>30</v>
      </c>
      <c r="D21" s="20">
        <v>20</v>
      </c>
      <c r="E21" s="20">
        <v>20</v>
      </c>
      <c r="F21" s="24">
        <v>20</v>
      </c>
      <c r="G21" s="34">
        <f t="shared" si="2"/>
        <v>66.66666666666667</v>
      </c>
      <c r="H21" s="34">
        <f t="shared" si="2"/>
        <v>100</v>
      </c>
      <c r="I21" s="34">
        <f t="shared" si="2"/>
        <v>100</v>
      </c>
      <c r="J21" s="35">
        <f aca="true" t="shared" si="3" ref="J21:L22">D21-C21</f>
        <v>-10</v>
      </c>
      <c r="K21" s="35">
        <f t="shared" si="3"/>
        <v>0</v>
      </c>
      <c r="L21" s="35">
        <f t="shared" si="3"/>
        <v>0</v>
      </c>
    </row>
    <row r="22" spans="1:12" ht="20.25" customHeight="1">
      <c r="A22" s="5"/>
      <c r="B22" s="28" t="s">
        <v>46</v>
      </c>
      <c r="C22" s="25">
        <f>C23+C24</f>
        <v>14.8</v>
      </c>
      <c r="D22" s="25">
        <f>D23+D24</f>
        <v>11</v>
      </c>
      <c r="E22" s="25">
        <f>E23+E24</f>
        <v>11</v>
      </c>
      <c r="F22" s="25">
        <f>F23+F24</f>
        <v>11</v>
      </c>
      <c r="G22" s="32">
        <f t="shared" si="2"/>
        <v>74.32432432432431</v>
      </c>
      <c r="H22" s="32">
        <f t="shared" si="2"/>
        <v>100</v>
      </c>
      <c r="I22" s="32">
        <f t="shared" si="2"/>
        <v>100</v>
      </c>
      <c r="J22" s="33">
        <f t="shared" si="3"/>
        <v>-3.8000000000000007</v>
      </c>
      <c r="K22" s="33">
        <f>E22-D22</f>
        <v>0</v>
      </c>
      <c r="L22" s="33">
        <f t="shared" si="3"/>
        <v>0</v>
      </c>
    </row>
    <row r="23" spans="1:12" ht="24.75" customHeight="1">
      <c r="A23" s="4" t="s">
        <v>20</v>
      </c>
      <c r="B23" s="28" t="s">
        <v>5</v>
      </c>
      <c r="C23" s="25">
        <v>9</v>
      </c>
      <c r="D23" s="18">
        <v>11</v>
      </c>
      <c r="E23" s="18">
        <v>11</v>
      </c>
      <c r="F23" s="19">
        <v>11</v>
      </c>
      <c r="G23" s="32">
        <f t="shared" si="2"/>
        <v>122.22222222222223</v>
      </c>
      <c r="H23" s="32">
        <f>E23/D23%</f>
        <v>100</v>
      </c>
      <c r="I23" s="32">
        <f>F23/E23%</f>
        <v>100</v>
      </c>
      <c r="J23" s="33">
        <f>D23-C23</f>
        <v>2</v>
      </c>
      <c r="K23" s="33">
        <f aca="true" t="shared" si="4" ref="K23:L27">E23-D23</f>
        <v>0</v>
      </c>
      <c r="L23" s="33">
        <f t="shared" si="4"/>
        <v>0</v>
      </c>
    </row>
    <row r="24" spans="1:12" ht="16.5">
      <c r="A24" s="4" t="s">
        <v>71</v>
      </c>
      <c r="B24" s="28" t="s">
        <v>72</v>
      </c>
      <c r="C24" s="25">
        <v>5.8</v>
      </c>
      <c r="D24" s="18">
        <v>0</v>
      </c>
      <c r="E24" s="18">
        <v>0</v>
      </c>
      <c r="F24" s="19">
        <v>0</v>
      </c>
      <c r="G24" s="32">
        <f t="shared" si="2"/>
        <v>0</v>
      </c>
      <c r="H24" s="32" t="e">
        <f>E24/D24%</f>
        <v>#DIV/0!</v>
      </c>
      <c r="I24" s="32" t="e">
        <f>F24/E24%</f>
        <v>#DIV/0!</v>
      </c>
      <c r="J24" s="33">
        <f>D24-C24</f>
        <v>-5.8</v>
      </c>
      <c r="K24" s="33">
        <f t="shared" si="4"/>
        <v>0</v>
      </c>
      <c r="L24" s="33">
        <f t="shared" si="4"/>
        <v>0</v>
      </c>
    </row>
    <row r="25" spans="1:15" s="6" customFormat="1" ht="23.25" customHeight="1">
      <c r="A25" s="4" t="s">
        <v>21</v>
      </c>
      <c r="B25" s="30" t="s">
        <v>11</v>
      </c>
      <c r="C25" s="17">
        <f>C26+C37+C36</f>
        <v>718.75</v>
      </c>
      <c r="D25" s="18">
        <f>D26</f>
        <v>323.40000000000003</v>
      </c>
      <c r="E25" s="18">
        <f>E26</f>
        <v>324.44</v>
      </c>
      <c r="F25" s="18">
        <f>F26+F36</f>
        <v>375.42</v>
      </c>
      <c r="G25" s="32">
        <f t="shared" si="2"/>
        <v>44.99478260869566</v>
      </c>
      <c r="H25" s="32">
        <f t="shared" si="2"/>
        <v>100.32158317872602</v>
      </c>
      <c r="I25" s="32">
        <f t="shared" si="2"/>
        <v>115.71322894834175</v>
      </c>
      <c r="J25" s="33">
        <f>D25-C25</f>
        <v>-395.34999999999997</v>
      </c>
      <c r="K25" s="33">
        <f t="shared" si="4"/>
        <v>1.0399999999999636</v>
      </c>
      <c r="L25" s="33">
        <f t="shared" si="4"/>
        <v>50.98000000000002</v>
      </c>
      <c r="M25" s="37"/>
      <c r="N25" s="37"/>
      <c r="O25" s="37"/>
    </row>
    <row r="26" spans="1:15" ht="47.25">
      <c r="A26" s="4" t="s">
        <v>22</v>
      </c>
      <c r="B26" s="28" t="s">
        <v>6</v>
      </c>
      <c r="C26" s="17">
        <f>C27+C28+C31+C34</f>
        <v>668.75</v>
      </c>
      <c r="D26" s="18">
        <f>D27+D28+D31+D34</f>
        <v>323.40000000000003</v>
      </c>
      <c r="E26" s="18">
        <f>E27+E28+E31+E34</f>
        <v>324.44</v>
      </c>
      <c r="F26" s="18">
        <f>F27+F28+F31+F34</f>
        <v>325.42</v>
      </c>
      <c r="G26" s="32">
        <f t="shared" si="2"/>
        <v>48.3588785046729</v>
      </c>
      <c r="H26" s="32">
        <f t="shared" si="2"/>
        <v>100.32158317872602</v>
      </c>
      <c r="I26" s="32">
        <f t="shared" si="2"/>
        <v>100.30205893231414</v>
      </c>
      <c r="J26" s="18">
        <f>J27+J28+J31+J34</f>
        <v>-147.05999999999997</v>
      </c>
      <c r="K26" s="18">
        <f>K27+K28+K31+K34</f>
        <v>1.0399999999999991</v>
      </c>
      <c r="L26" s="18">
        <f>L27+L28+L31+L34</f>
        <v>0.9800000000000004</v>
      </c>
      <c r="M26" s="37"/>
      <c r="N26" s="37"/>
      <c r="O26" s="37"/>
    </row>
    <row r="27" spans="1:12" ht="49.5" customHeight="1">
      <c r="A27" s="4" t="s">
        <v>47</v>
      </c>
      <c r="B27" s="28" t="s">
        <v>62</v>
      </c>
      <c r="C27" s="17">
        <v>23.85</v>
      </c>
      <c r="D27" s="18">
        <v>25.46</v>
      </c>
      <c r="E27" s="18">
        <v>26.5</v>
      </c>
      <c r="F27" s="19">
        <v>27.48</v>
      </c>
      <c r="G27" s="32">
        <v>0</v>
      </c>
      <c r="H27" s="32">
        <f t="shared" si="2"/>
        <v>104.08483896307935</v>
      </c>
      <c r="I27" s="32">
        <f t="shared" si="2"/>
        <v>103.69811320754717</v>
      </c>
      <c r="J27" s="33">
        <f>D27-C27</f>
        <v>1.6099999999999994</v>
      </c>
      <c r="K27" s="33">
        <f t="shared" si="4"/>
        <v>1.0399999999999991</v>
      </c>
      <c r="L27" s="33">
        <f t="shared" si="4"/>
        <v>0.9800000000000004</v>
      </c>
    </row>
    <row r="28" spans="1:12" ht="32.25" customHeight="1">
      <c r="A28" s="4" t="s">
        <v>48</v>
      </c>
      <c r="B28" s="28" t="s">
        <v>59</v>
      </c>
      <c r="C28" s="17">
        <f>C29+C30</f>
        <v>2.78</v>
      </c>
      <c r="D28" s="18">
        <f>D29+D30</f>
        <v>0</v>
      </c>
      <c r="E28" s="18">
        <f>E29+E30</f>
        <v>0</v>
      </c>
      <c r="F28" s="18">
        <f>F29+F30</f>
        <v>0</v>
      </c>
      <c r="G28" s="32">
        <f t="shared" si="2"/>
        <v>0</v>
      </c>
      <c r="H28" s="32" t="e">
        <f t="shared" si="2"/>
        <v>#DIV/0!</v>
      </c>
      <c r="I28" s="32" t="e">
        <f t="shared" si="2"/>
        <v>#DIV/0!</v>
      </c>
      <c r="J28" s="33">
        <f>J29+J30</f>
        <v>-2.78</v>
      </c>
      <c r="K28" s="33">
        <f>K29+K30</f>
        <v>0</v>
      </c>
      <c r="L28" s="33">
        <f>L29+L30</f>
        <v>0</v>
      </c>
    </row>
    <row r="29" spans="1:12" ht="83.25" customHeight="1" hidden="1">
      <c r="A29" s="5" t="s">
        <v>49</v>
      </c>
      <c r="B29" s="29" t="s">
        <v>29</v>
      </c>
      <c r="C29" s="23">
        <v>0</v>
      </c>
      <c r="D29" s="21">
        <v>0</v>
      </c>
      <c r="E29" s="21">
        <v>0</v>
      </c>
      <c r="F29" s="22">
        <v>0</v>
      </c>
      <c r="G29" s="34" t="e">
        <f t="shared" si="2"/>
        <v>#DIV/0!</v>
      </c>
      <c r="H29" s="34" t="e">
        <f t="shared" si="2"/>
        <v>#DIV/0!</v>
      </c>
      <c r="I29" s="34" t="e">
        <f t="shared" si="2"/>
        <v>#DIV/0!</v>
      </c>
      <c r="J29" s="35">
        <f aca="true" t="shared" si="5" ref="J29:L30">D29-C29</f>
        <v>0</v>
      </c>
      <c r="K29" s="35">
        <f t="shared" si="5"/>
        <v>0</v>
      </c>
      <c r="L29" s="35">
        <f t="shared" si="5"/>
        <v>0</v>
      </c>
    </row>
    <row r="30" spans="1:12" s="6" customFormat="1" ht="36.75" customHeight="1">
      <c r="A30" s="5" t="s">
        <v>57</v>
      </c>
      <c r="B30" s="29" t="s">
        <v>58</v>
      </c>
      <c r="C30" s="23">
        <v>2.78</v>
      </c>
      <c r="D30" s="21">
        <v>0</v>
      </c>
      <c r="E30" s="21">
        <v>0</v>
      </c>
      <c r="F30" s="22">
        <v>0</v>
      </c>
      <c r="G30" s="34">
        <f t="shared" si="2"/>
        <v>0</v>
      </c>
      <c r="H30" s="34" t="e">
        <f t="shared" si="2"/>
        <v>#DIV/0!</v>
      </c>
      <c r="I30" s="34" t="e">
        <f t="shared" si="2"/>
        <v>#DIV/0!</v>
      </c>
      <c r="J30" s="35">
        <f t="shared" si="5"/>
        <v>-2.78</v>
      </c>
      <c r="K30" s="35">
        <f t="shared" si="5"/>
        <v>0</v>
      </c>
      <c r="L30" s="35">
        <f t="shared" si="5"/>
        <v>0</v>
      </c>
    </row>
    <row r="31" spans="1:12" ht="31.5">
      <c r="A31" s="4" t="s">
        <v>50</v>
      </c>
      <c r="B31" s="28" t="s">
        <v>7</v>
      </c>
      <c r="C31" s="17">
        <f>C32+C33</f>
        <v>200.48999999999998</v>
      </c>
      <c r="D31" s="18">
        <f>SUM(D32:D32)</f>
        <v>2.2</v>
      </c>
      <c r="E31" s="18">
        <f>SUM(E32:E32)</f>
        <v>2.2</v>
      </c>
      <c r="F31" s="18">
        <f>SUM(F32:F32)</f>
        <v>2.2</v>
      </c>
      <c r="G31" s="32">
        <f t="shared" si="2"/>
        <v>1.097311586612799</v>
      </c>
      <c r="H31" s="32">
        <f t="shared" si="2"/>
        <v>100</v>
      </c>
      <c r="I31" s="32">
        <f t="shared" si="2"/>
        <v>100</v>
      </c>
      <c r="J31" s="33">
        <f>J32</f>
        <v>0</v>
      </c>
      <c r="K31" s="33">
        <f>K32</f>
        <v>0</v>
      </c>
      <c r="L31" s="33">
        <f>L32</f>
        <v>0</v>
      </c>
    </row>
    <row r="32" spans="1:12" ht="51" customHeight="1">
      <c r="A32" s="5" t="s">
        <v>55</v>
      </c>
      <c r="B32" s="29" t="s">
        <v>56</v>
      </c>
      <c r="C32" s="23">
        <v>2.2</v>
      </c>
      <c r="D32" s="21">
        <v>2.2</v>
      </c>
      <c r="E32" s="21">
        <v>2.2</v>
      </c>
      <c r="F32" s="22">
        <v>2.2</v>
      </c>
      <c r="G32" s="34">
        <f t="shared" si="2"/>
        <v>100</v>
      </c>
      <c r="H32" s="34">
        <f t="shared" si="2"/>
        <v>100</v>
      </c>
      <c r="I32" s="34">
        <f t="shared" si="2"/>
        <v>100</v>
      </c>
      <c r="J32" s="35">
        <f>D32-C32</f>
        <v>0</v>
      </c>
      <c r="K32" s="35">
        <f>E32-D32</f>
        <v>0</v>
      </c>
      <c r="L32" s="35">
        <f>F32-E32</f>
        <v>0</v>
      </c>
    </row>
    <row r="33" spans="1:12" ht="63.75" customHeight="1">
      <c r="A33" s="5" t="s">
        <v>60</v>
      </c>
      <c r="B33" s="29" t="s">
        <v>61</v>
      </c>
      <c r="C33" s="23">
        <v>198.29</v>
      </c>
      <c r="D33" s="21">
        <v>0</v>
      </c>
      <c r="E33" s="21">
        <v>0</v>
      </c>
      <c r="F33" s="22">
        <v>0</v>
      </c>
      <c r="G33" s="34">
        <f t="shared" si="2"/>
        <v>0</v>
      </c>
      <c r="H33" s="34" t="e">
        <f t="shared" si="2"/>
        <v>#DIV/0!</v>
      </c>
      <c r="I33" s="34" t="e">
        <f t="shared" si="2"/>
        <v>#DIV/0!</v>
      </c>
      <c r="J33" s="35"/>
      <c r="K33" s="35"/>
      <c r="L33" s="35"/>
    </row>
    <row r="34" spans="1:12" s="3" customFormat="1" ht="23.25" customHeight="1">
      <c r="A34" s="4" t="s">
        <v>51</v>
      </c>
      <c r="B34" s="28" t="s">
        <v>8</v>
      </c>
      <c r="C34" s="17">
        <f>SUM(C35:C35)</f>
        <v>441.63</v>
      </c>
      <c r="D34" s="18">
        <f>SUM(D35:D35)</f>
        <v>295.74</v>
      </c>
      <c r="E34" s="18">
        <f>SUM(E35:E35)</f>
        <v>295.74</v>
      </c>
      <c r="F34" s="18">
        <f>SUM(F35:F35)</f>
        <v>295.74</v>
      </c>
      <c r="G34" s="32">
        <f t="shared" si="2"/>
        <v>66.96555940493174</v>
      </c>
      <c r="H34" s="32">
        <f t="shared" si="2"/>
        <v>100</v>
      </c>
      <c r="I34" s="32">
        <f t="shared" si="2"/>
        <v>100</v>
      </c>
      <c r="J34" s="33">
        <f>J35</f>
        <v>-145.89</v>
      </c>
      <c r="K34" s="33">
        <f>K35</f>
        <v>0</v>
      </c>
      <c r="L34" s="33">
        <f>L35</f>
        <v>0</v>
      </c>
    </row>
    <row r="35" spans="1:12" s="6" customFormat="1" ht="49.5" customHeight="1">
      <c r="A35" s="5" t="s">
        <v>52</v>
      </c>
      <c r="B35" s="29" t="s">
        <v>54</v>
      </c>
      <c r="C35" s="23">
        <v>441.63</v>
      </c>
      <c r="D35" s="21">
        <v>295.74</v>
      </c>
      <c r="E35" s="21">
        <v>295.74</v>
      </c>
      <c r="F35" s="21">
        <v>295.74</v>
      </c>
      <c r="G35" s="34">
        <f t="shared" si="2"/>
        <v>66.96555940493174</v>
      </c>
      <c r="H35" s="34">
        <f t="shared" si="2"/>
        <v>100</v>
      </c>
      <c r="I35" s="34">
        <f t="shared" si="2"/>
        <v>100</v>
      </c>
      <c r="J35" s="35">
        <f>D35-C35</f>
        <v>-145.89</v>
      </c>
      <c r="K35" s="35">
        <f aca="true" t="shared" si="6" ref="K35:L37">E35-D35</f>
        <v>0</v>
      </c>
      <c r="L35" s="35">
        <f t="shared" si="6"/>
        <v>0</v>
      </c>
    </row>
    <row r="36" spans="1:12" s="6" customFormat="1" ht="30" customHeight="1">
      <c r="A36" s="4" t="s">
        <v>63</v>
      </c>
      <c r="B36" s="28" t="s">
        <v>64</v>
      </c>
      <c r="C36" s="25">
        <v>50</v>
      </c>
      <c r="D36" s="18">
        <v>0</v>
      </c>
      <c r="E36" s="18">
        <v>0</v>
      </c>
      <c r="F36" s="18">
        <v>50</v>
      </c>
      <c r="G36" s="32">
        <f t="shared" si="2"/>
        <v>0</v>
      </c>
      <c r="H36" s="34" t="e">
        <f t="shared" si="2"/>
        <v>#DIV/0!</v>
      </c>
      <c r="I36" s="32" t="e">
        <f t="shared" si="2"/>
        <v>#DIV/0!</v>
      </c>
      <c r="J36" s="35">
        <f>D36-C36</f>
        <v>-50</v>
      </c>
      <c r="K36" s="35">
        <f t="shared" si="6"/>
        <v>0</v>
      </c>
      <c r="L36" s="35">
        <f t="shared" si="6"/>
        <v>50</v>
      </c>
    </row>
    <row r="37" spans="1:12" s="6" customFormat="1" ht="65.25" customHeight="1">
      <c r="A37" s="5" t="s">
        <v>73</v>
      </c>
      <c r="B37" s="28" t="s">
        <v>38</v>
      </c>
      <c r="C37" s="25">
        <v>0</v>
      </c>
      <c r="D37" s="18">
        <v>0</v>
      </c>
      <c r="E37" s="18">
        <v>0</v>
      </c>
      <c r="F37" s="18">
        <v>0</v>
      </c>
      <c r="G37" s="32">
        <v>0</v>
      </c>
      <c r="H37" s="32">
        <v>0</v>
      </c>
      <c r="I37" s="32">
        <v>0</v>
      </c>
      <c r="J37" s="33">
        <f>D37-C37</f>
        <v>0</v>
      </c>
      <c r="K37" s="33">
        <f t="shared" si="6"/>
        <v>0</v>
      </c>
      <c r="L37" s="33">
        <f t="shared" si="6"/>
        <v>0</v>
      </c>
    </row>
    <row r="38" spans="1:12" ht="32.25" customHeight="1">
      <c r="A38" s="4"/>
      <c r="B38" s="31" t="s">
        <v>9</v>
      </c>
      <c r="C38" s="17">
        <f>C8+C25</f>
        <v>5351.47</v>
      </c>
      <c r="D38" s="17">
        <f>D8+D25</f>
        <v>4798.84</v>
      </c>
      <c r="E38" s="17">
        <f>E8+E25</f>
        <v>4799.88</v>
      </c>
      <c r="F38" s="17">
        <f>F8+F25</f>
        <v>4850.860000000001</v>
      </c>
      <c r="G38" s="32">
        <f t="shared" si="2"/>
        <v>89.67330471814286</v>
      </c>
      <c r="H38" s="32">
        <f t="shared" si="2"/>
        <v>100.02167190404349</v>
      </c>
      <c r="I38" s="32">
        <f t="shared" si="2"/>
        <v>101.06210988608049</v>
      </c>
      <c r="J38" s="33">
        <f>J8+J25</f>
        <v>-552.6299999999999</v>
      </c>
      <c r="K38" s="33">
        <f>K8+K25</f>
        <v>1.0399999999999636</v>
      </c>
      <c r="L38" s="33">
        <f>L8+L25</f>
        <v>50.98000000000002</v>
      </c>
    </row>
    <row r="39" spans="7:12" ht="12.75">
      <c r="G39" s="12"/>
      <c r="H39" s="12"/>
      <c r="I39" s="12"/>
      <c r="J39" s="12"/>
      <c r="K39" s="12"/>
      <c r="L39" s="12"/>
    </row>
    <row r="40" spans="1:12" ht="20.25" customHeight="1">
      <c r="A40" s="39"/>
      <c r="B40" s="39"/>
      <c r="C40" s="16"/>
      <c r="D40" s="9"/>
      <c r="E40" s="9"/>
      <c r="G40" s="12"/>
      <c r="H40" s="12"/>
      <c r="I40" s="12"/>
      <c r="J40" s="12"/>
      <c r="K40" s="12"/>
      <c r="L40" s="12"/>
    </row>
    <row r="41" spans="1:12" ht="16.5">
      <c r="A41" s="9"/>
      <c r="B41" s="9"/>
      <c r="C41" s="9"/>
      <c r="D41" s="9"/>
      <c r="E41" s="9"/>
      <c r="G41" s="12"/>
      <c r="H41" s="12"/>
      <c r="I41" s="12"/>
      <c r="J41" s="12"/>
      <c r="K41" s="12"/>
      <c r="L41" s="12"/>
    </row>
    <row r="42" spans="1:12" ht="16.5">
      <c r="A42" s="39"/>
      <c r="B42" s="39"/>
      <c r="C42" s="16"/>
      <c r="D42" s="9"/>
      <c r="E42" s="9"/>
      <c r="G42" s="12"/>
      <c r="H42" s="12"/>
      <c r="I42" s="12"/>
      <c r="J42" s="12"/>
      <c r="K42" s="12"/>
      <c r="L42" s="12"/>
    </row>
    <row r="43" spans="7:12" ht="12.75">
      <c r="G43" s="12"/>
      <c r="H43" s="12"/>
      <c r="I43" s="12"/>
      <c r="J43" s="12"/>
      <c r="K43" s="12"/>
      <c r="L43" s="12"/>
    </row>
  </sheetData>
  <sheetProtection/>
  <mergeCells count="16">
    <mergeCell ref="B1:D1"/>
    <mergeCell ref="E1:F1"/>
    <mergeCell ref="K1:L1"/>
    <mergeCell ref="B2:D2"/>
    <mergeCell ref="E2:F2"/>
    <mergeCell ref="I2:L2"/>
    <mergeCell ref="A40:B40"/>
    <mergeCell ref="A42:B42"/>
    <mergeCell ref="A3:L3"/>
    <mergeCell ref="K4:L4"/>
    <mergeCell ref="A5:A6"/>
    <mergeCell ref="B5:B6"/>
    <mergeCell ref="C5:C6"/>
    <mergeCell ref="D5:F5"/>
    <mergeCell ref="G5:I5"/>
    <mergeCell ref="J5:L5"/>
  </mergeCells>
  <printOptions/>
  <pageMargins left="0.7480314960629921" right="0.15748031496062992" top="0.3937007874015748" bottom="0.1968503937007874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Uswer4</dc:creator>
  <cp:keywords/>
  <dc:description/>
  <cp:lastModifiedBy>Админ</cp:lastModifiedBy>
  <cp:lastPrinted>2018-11-11T23:16:53Z</cp:lastPrinted>
  <dcterms:created xsi:type="dcterms:W3CDTF">2002-03-20T06:41:25Z</dcterms:created>
  <dcterms:modified xsi:type="dcterms:W3CDTF">2018-11-11T23:16:55Z</dcterms:modified>
  <cp:category/>
  <cp:version/>
  <cp:contentType/>
  <cp:contentStatus/>
</cp:coreProperties>
</file>